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<sst xmlns="http://schemas.openxmlformats.org/spreadsheetml/2006/main" count="2728" uniqueCount="2079">
  <si>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</si>
  <si>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</si>
  <si>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</si>
  <si>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</si>
  <si>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</si>
  <si>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</si>
  <si>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</si>
  <si>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</si>
  <si>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</si>
  <si>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</si>
  <si>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</si>
  <si>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</si>
  <si>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</si>
  <si>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</si>
  <si>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</si>
  <si>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</si>
  <si>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</si>
  <si>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</si>
  <si>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</si>
  <si>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</si>
  <si>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</si>
  <si>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</si>
  <si>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</si>
  <si>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</si>
  <si>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</si>
  <si>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</si>
  <si>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</si>
  <si>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</si>
  <si>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</si>
  <si>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</si>
  <si>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</si>
  <si>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</si>
  <si>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</si>
  <si>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</si>
  <si>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</si>
  <si>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</si>
  <si>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</si>
  <si>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</si>
  <si>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</si>
  <si>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</si>
  <si>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</si>
  <si>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</si>
  <si>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</si>
  <si>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</si>
  <si>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</si>
  <si>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</si>
  <si>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</si>
  <si>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</si>
  <si>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</si>
  <si>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</si>
  <si>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</si>
  <si>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</si>
  <si>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</si>
  <si>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</si>
  <si>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</si>
  <si>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</si>
  <si>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</si>
  <si>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</si>
  <si>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</si>
  <si>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</si>
  <si>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</si>
  <si>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</si>
  <si>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</si>
  <si>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</si>
  <si>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</si>
  <si>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</si>
  <si>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</si>
  <si>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</si>
  <si>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</si>
  <si>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</si>
  <si>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</si>
  <si>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</si>
  <si>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</si>
  <si>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</si>
  <si>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</si>
  <si>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</si>
  <si>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</si>
  <si>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</si>
  <si>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</si>
  <si>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</si>
  <si>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</si>
  <si>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</si>
  <si>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</si>
  <si>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</si>
  <si>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</si>
  <si>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</si>
  <si>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</si>
  <si>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</si>
  <si>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</si>
  <si>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</si>
  <si>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</si>
  <si>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</si>
  <si>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</si>
  <si>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</si>
  <si>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</si>
  <si>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</si>
  <si>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</si>
  <si>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</si>
  <si>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</si>
  <si>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</si>
  <si>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</si>
  <si>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</si>
  <si>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</si>
  <si>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</si>
  <si>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</si>
  <si>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</si>
  <si>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</si>
  <si>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</si>
  <si>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</si>
  <si>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</si>
  <si>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</si>
  <si>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</si>
  <si>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</si>
  <si>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</si>
  <si>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</si>
  <si>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</si>
  <si>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</si>
  <si>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</si>
  <si>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</si>
  <si>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</si>
  <si>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</si>
  <si>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</si>
  <si>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</si>
  <si>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</si>
  <si>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</si>
  <si>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</si>
  <si>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</si>
  <si>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</si>
  <si>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</si>
  <si>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</si>
  <si>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</si>
  <si>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</si>
  <si>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</si>
  <si>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</si>
  <si>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</si>
  <si>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</si>
  <si>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</si>
  <si>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</si>
  <si>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</si>
  <si>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</si>
  <si>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</si>
  <si>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</si>
  <si>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</si>
  <si>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</si>
  <si>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</si>
  <si>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</si>
  <si>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</si>
  <si>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</si>
  <si>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</si>
  <si>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</si>
  <si>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</si>
  <si>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</si>
  <si>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</si>
  <si>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</si>
  <si>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</si>
  <si>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</si>
  <si>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</si>
  <si>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</si>
  <si>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</si>
  <si>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</si>
  <si>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</si>
  <si>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</si>
  <si>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</si>
  <si>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</si>
  <si>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</si>
  <si>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</si>
  <si>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</si>
  <si>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</si>
  <si>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</si>
  <si>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</si>
  <si>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</si>
  <si>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</si>
  <si>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</si>
  <si>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</si>
  <si>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</si>
  <si>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</si>
  <si>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</si>
  <si>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</si>
  <si>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</si>
  <si>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</si>
  <si>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</si>
  <si>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</si>
  <si>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</si>
  <si>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</si>
  <si>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</si>
  <si>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</si>
  <si>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</si>
  <si>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</si>
  <si>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</si>
  <si>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</si>
  <si>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</si>
  <si>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</si>
  <si>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</si>
  <si>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</si>
  <si>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</si>
  <si>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</si>
  <si>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</si>
  <si>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</si>
  <si>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</si>
  <si>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</si>
  <si>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</si>
  <si>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</si>
  <si>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</si>
  <si>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</si>
  <si>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</si>
  <si>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</si>
  <si>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</si>
  <si>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</si>
  <si>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</si>
  <si>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</si>
  <si>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</si>
  <si>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</si>
  <si>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</si>
  <si>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</si>
  <si>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</si>
  <si>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</si>
  <si>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</si>
  <si>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</si>
  <si>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</si>
  <si>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</si>
  <si>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</si>
  <si>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</si>
  <si>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</si>
  <si>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</si>
  <si>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</si>
  <si>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</si>
  <si>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</si>
  <si>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</si>
  <si>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</si>
  <si>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</si>
  <si>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</si>
  <si>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</si>
  <si>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</si>
  <si>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</si>
  <si>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</si>
  <si>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</si>
  <si>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</si>
  <si>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</si>
  <si>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</si>
  <si>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</si>
  <si>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</si>
  <si>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</si>
  <si>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</si>
  <si>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</si>
  <si>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</si>
  <si>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</si>
  <si>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</si>
  <si>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</si>
  <si>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</si>
  <si>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</si>
  <si>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</si>
  <si>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</si>
  <si>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</si>
  <si>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</si>
  <si>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</si>
  <si>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</si>
  <si>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</si>
  <si>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</si>
  <si>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</si>
  <si>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</si>
  <si>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</si>
  <si>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</si>
  <si>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</si>
  <si>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</si>
  <si>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</si>
  <si>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</si>
  <si>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</si>
  <si>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</si>
  <si>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</si>
  <si>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</si>
  <si>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</si>
  <si>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</si>
  <si>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</si>
  <si>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</si>
  <si>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</si>
  <si>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</si>
  <si>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</si>
  <si>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</si>
  <si>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</si>
  <si>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</si>
  <si>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</si>
  <si>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</si>
  <si>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</si>
  <si>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</si>
  <si>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</si>
  <si>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</si>
  <si>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</si>
  <si>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</si>
  <si>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</si>
  <si>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</si>
  <si>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</si>
  <si>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</si>
  <si>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</si>
  <si>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</si>
  <si>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</si>
  <si>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</si>
  <si>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</si>
  <si>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</si>
  <si>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</si>
  <si>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</si>
  <si>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</si>
  <si>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</si>
  <si>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</si>
  <si>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</si>
  <si>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</si>
  <si>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</si>
  <si>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</si>
  <si>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</si>
  <si>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</si>
  <si>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</si>
  <si>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</si>
  <si>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</si>
  <si>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</si>
  <si>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</si>
  <si>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</si>
  <si>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</si>
  <si>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</si>
  <si>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</si>
  <si>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</si>
  <si>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</si>
  <si>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</si>
  <si>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</si>
  <si>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</si>
  <si>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</si>
  <si>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</si>
  <si>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</si>
  <si>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</si>
  <si>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</si>
  <si>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</si>
  <si>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</si>
  <si>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</si>
  <si>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</si>
  <si>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</si>
  <si>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</si>
  <si>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</si>
  <si>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</si>
  <si>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</si>
  <si>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</si>
  <si>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</si>
  <si>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</si>
  <si>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</si>
  <si>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</si>
  <si>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</si>
  <si>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</si>
  <si>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</si>
  <si>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</si>
  <si>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</si>
  <si>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</si>
  <si>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</si>
  <si>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</si>
  <si>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</si>
  <si>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</si>
  <si>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</si>
  <si>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</si>
  <si>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</si>
  <si>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</si>
  <si>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</si>
  <si>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</si>
  <si>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</si>
  <si>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</si>
  <si>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</si>
  <si>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</si>
  <si>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</si>
  <si>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</si>
  <si>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</si>
  <si>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</si>
  <si>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</si>
  <si>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</si>
  <si>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</si>
  <si>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</si>
  <si>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</si>
  <si>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</si>
  <si>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</si>
  <si>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</si>
  <si>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</si>
  <si>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</si>
  <si>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</si>
  <si>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</si>
  <si>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</si>
  <si>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</si>
  <si>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</si>
  <si>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</si>
  <si>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</si>
  <si>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</si>
  <si>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</si>
  <si>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</si>
  <si>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</si>
  <si>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</si>
  <si>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</si>
  <si>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</si>
  <si>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</si>
  <si>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</si>
  <si>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</si>
  <si>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</si>
  <si>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</si>
  <si>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</si>
  <si>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</si>
  <si>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</si>
  <si>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</si>
  <si>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</si>
  <si>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</si>
  <si>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</si>
  <si>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</si>
  <si>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</si>
  <si>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</si>
  <si>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</si>
  <si>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</si>
  <si>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</si>
  <si>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</si>
  <si>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</si>
  <si>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</si>
  <si>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</si>
  <si>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</si>
  <si>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</si>
  <si>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</si>
  <si>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</si>
  <si>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</si>
  <si>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</si>
  <si>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</si>
  <si>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</si>
  <si>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</si>
  <si>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</si>
  <si>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</si>
  <si>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</si>
  <si>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</si>
  <si>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</si>
  <si>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</si>
  <si>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</si>
  <si>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</si>
  <si>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</si>
  <si>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</si>
  <si>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</si>
  <si>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</si>
  <si>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</si>
  <si>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</si>
  <si>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</si>
  <si>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</si>
  <si>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</si>
  <si>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</si>
  <si>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</si>
  <si>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</si>
  <si>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</si>
  <si>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</si>
  <si>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</si>
  <si>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</si>
  <si>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</si>
  <si>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</si>
  <si>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</si>
  <si>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</si>
  <si>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</si>
  <si>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</si>
  <si>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</si>
  <si>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</si>
  <si>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</si>
  <si>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</si>
  <si>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</si>
  <si>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</si>
  <si>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</si>
  <si>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</si>
  <si>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</si>
  <si>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</si>
  <si>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</si>
  <si>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</si>
  <si>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</si>
  <si>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</si>
  <si>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</si>
  <si>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</si>
  <si>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</si>
  <si>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</si>
  <si>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</si>
  <si>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</si>
  <si>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</si>
  <si>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</si>
  <si>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</si>
  <si>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</si>
  <si>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</si>
  <si>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</si>
  <si>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</si>
  <si>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</si>
  <si>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</si>
  <si>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</si>
  <si>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</si>
  <si>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</si>
  <si>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</si>
  <si>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</si>
  <si>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</si>
  <si>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</si>
  <si>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</si>
  <si>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</si>
  <si>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</si>
  <si>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</si>
  <si>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</si>
  <si>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</si>
  <si>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</si>
  <si>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</si>
  <si>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</si>
  <si>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</si>
  <si>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</si>
  <si>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</si>
  <si>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</si>
  <si>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</si>
  <si>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</si>
  <si>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</si>
  <si>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</si>
  <si>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</si>
  <si>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</si>
  <si>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</si>
  <si>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</si>
  <si>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</si>
  <si>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</si>
  <si>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</si>
  <si>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</si>
  <si>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</si>
  <si>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</si>
  <si>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</si>
  <si>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</si>
  <si>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</si>
  <si>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</si>
  <si>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</si>
  <si>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</si>
  <si>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</si>
  <si>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</si>
  <si>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</si>
  <si>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</si>
  <si>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</si>
  <si>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</si>
  <si>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</si>
  <si>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</si>
  <si>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</si>
  <si>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</si>
  <si>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</si>
  <si>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</si>
  <si>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</si>
  <si>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</si>
  <si>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</si>
  <si>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</si>
  <si>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</si>
  <si>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</si>
  <si>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</si>
  <si>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</si>
  <si>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</si>
  <si>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</si>
  <si>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</si>
  <si>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</si>
  <si>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</si>
  <si>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</si>
  <si>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</si>
  <si>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</si>
  <si>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</si>
  <si>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</si>
  <si>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</si>
  <si>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</si>
  <si>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</si>
  <si>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</si>
  <si>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</si>
  <si>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</si>
  <si>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</si>
  <si>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</si>
  <si>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</si>
  <si>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</si>
  <si>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</si>
  <si>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</si>
  <si>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</si>
  <si>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</si>
  <si>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</si>
  <si>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</si>
  <si>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</si>
  <si>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</si>
  <si>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</si>
  <si>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</si>
  <si>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</si>
  <si>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</si>
  <si>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</si>
  <si>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</si>
  <si>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</si>
  <si>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</si>
  <si>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</si>
  <si>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</si>
  <si>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</si>
  <si>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</si>
  <si>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</si>
  <si>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</si>
  <si>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</si>
  <si>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</si>
  <si>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</si>
  <si>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</si>
  <si>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</si>
  <si>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</si>
  <si>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</si>
  <si>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</si>
  <si>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</si>
  <si>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</si>
  <si>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</si>
  <si>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</si>
  <si>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</si>
  <si>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</si>
  <si>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</si>
  <si>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</si>
  <si>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</si>
  <si>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</si>
  <si>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</si>
  <si>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</si>
  <si>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</si>
  <si>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</si>
  <si>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</si>
  <si>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</si>
  <si>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</si>
  <si>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</si>
  <si>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</si>
  <si>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</si>
  <si>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</si>
  <si>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</si>
  <si>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</si>
  <si>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</si>
  <si>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</si>
  <si>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</si>
  <si>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</si>
  <si>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</si>
  <si>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</si>
  <si>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</si>
  <si>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</si>
  <si>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</si>
  <si>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</si>
  <si>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</si>
  <si>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</si>
  <si>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</si>
  <si>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</si>
  <si>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</si>
  <si>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</si>
  <si>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</si>
  <si>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</si>
  <si>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</si>
  <si>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</si>
  <si>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</si>
  <si>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</si>
  <si>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</si>
  <si>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</si>
  <si>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</si>
  <si>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</si>
  <si>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</si>
  <si>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</si>
  <si>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</si>
  <si>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</si>
  <si>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</si>
  <si>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</si>
  <si>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</si>
  <si>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</si>
  <si>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</si>
  <si>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</si>
  <si>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</si>
  <si>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</si>
  <si>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</si>
  <si>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</si>
  <si>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</si>
  <si>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</si>
  <si>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</si>
  <si>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</si>
  <si>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</si>
  <si>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</si>
  <si>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</si>
  <si>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</si>
  <si>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</si>
  <si>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</si>
  <si>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</si>
  <si>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</si>
  <si>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</si>
  <si>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</si>
  <si>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</si>
  <si>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</si>
  <si>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</si>
  <si>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</si>
  <si>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</si>
  <si>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</si>
  <si>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</si>
  <si>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</si>
  <si>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</si>
  <si>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</si>
  <si>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</si>
  <si>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</si>
  <si>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</si>
  <si>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</si>
  <si>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</si>
  <si>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</si>
  <si>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</si>
  <si>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</si>
  <si>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</si>
  <si>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</si>
  <si>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</si>
  <si>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</si>
  <si>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</si>
  <si>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</si>
  <si>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</si>
  <si>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</si>
  <si>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</si>
  <si>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</si>
  <si>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</si>
  <si>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</si>
  <si>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</si>
  <si>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</si>
  <si>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</si>
  <si>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</si>
  <si>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</si>
  <si>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</si>
  <si>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</si>
  <si>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</si>
  <si>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</si>
  <si>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</si>
  <si>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</si>
  <si>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</si>
  <si>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</si>
  <si>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</si>
  <si>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</si>
  <si>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</si>
  <si>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</si>
  <si>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</si>
  <si>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</si>
  <si>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</si>
  <si>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</si>
  <si>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</si>
  <si>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</si>
  <si>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</si>
  <si>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</si>
  <si>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</si>
  <si>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</si>
  <si>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</si>
  <si>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</si>
  <si>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</si>
  <si>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</si>
  <si>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</si>
  <si>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</si>
  <si>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</si>
  <si>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</si>
  <si>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</si>
  <si>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</si>
  <si>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</si>
  <si>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</si>
  <si>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</si>
  <si>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</si>
  <si>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</si>
  <si>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</si>
  <si>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</si>
  <si>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</si>
  <si>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</si>
  <si>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</si>
  <si>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</si>
  <si>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</si>
  <si>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</si>
  <si>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</si>
  <si>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</si>
  <si>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</si>
  <si>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</si>
  <si>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</si>
  <si>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</si>
  <si>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</si>
  <si>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</si>
  <si>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</si>
  <si>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</si>
  <si>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</si>
  <si>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</si>
  <si>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</si>
  <si>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</si>
  <si>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</si>
  <si>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</si>
  <si>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</si>
  <si>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</si>
  <si>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</si>
  <si>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</si>
  <si>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</si>
  <si>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</si>
  <si>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</si>
  <si>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</si>
  <si>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</si>
  <si>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</si>
  <si>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</si>
  <si>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</si>
  <si>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</si>
  <si>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</si>
  <si>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</si>
  <si>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</si>
  <si>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</si>
  <si>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</si>
  <si>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</si>
  <si>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</si>
  <si>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</si>
  <si>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</si>
  <si>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</si>
  <si>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</si>
  <si>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</si>
  <si>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</si>
  <si>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</si>
  <si>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</si>
  <si>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</si>
  <si>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</si>
  <si>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</si>
  <si>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</si>
  <si>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</si>
  <si>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</si>
  <si>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</si>
  <si>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</si>
  <si>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</si>
  <si>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</si>
  <si>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</si>
  <si>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</si>
  <si>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</si>
  <si>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</si>
  <si>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</si>
  <si>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</si>
  <si>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</si>
  <si>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</si>
  <si>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</si>
  <si>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</si>
  <si>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</si>
  <si>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</si>
  <si>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</si>
  <si>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</si>
  <si>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</si>
  <si>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</si>
  <si>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</si>
  <si>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</si>
  <si>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</si>
  <si>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</si>
  <si>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</si>
  <si>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</si>
  <si>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</si>
  <si>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</si>
  <si>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</si>
  <si>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</si>
  <si>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</si>
  <si>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</si>
  <si>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</si>
  <si>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</si>
  <si>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</si>
  <si>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</si>
  <si>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</si>
  <si>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</si>
  <si>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</si>
  <si>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</si>
  <si>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</si>
  <si>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</si>
  <si>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</si>
  <si>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</si>
  <si>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</si>
  <si>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</si>
  <si>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</si>
  <si>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</si>
  <si>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</si>
  <si>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</si>
  <si>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</si>
  <si>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</si>
  <si>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</si>
  <si>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</si>
  <si>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</si>
  <si>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</si>
  <si>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</si>
  <si>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</si>
  <si>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</si>
  <si>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</si>
  <si>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</si>
  <si>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</si>
  <si>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</si>
  <si>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</si>
  <si>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</si>
  <si>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</si>
  <si>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</si>
  <si>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</si>
  <si>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</si>
  <si>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</si>
  <si>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</si>
  <si>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</si>
  <si>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</si>
  <si>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</si>
  <si>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</si>
  <si>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</si>
  <si>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</si>
  <si>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</si>
  <si>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</si>
  <si>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</si>
  <si>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</si>
  <si>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</si>
  <si>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</si>
  <si>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</si>
  <si>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</si>
  <si>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</si>
  <si>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</si>
  <si>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</si>
  <si>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</si>
  <si>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</si>
  <si>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</si>
  <si>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</si>
  <si>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</si>
  <si>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</si>
  <si>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</si>
  <si>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</si>
  <si>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</si>
  <si>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</si>
  <si>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</si>
  <si>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</si>
  <si>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</si>
  <si>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</si>
  <si>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</si>
  <si>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</si>
  <si>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</si>
  <si>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</si>
  <si>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</si>
  <si>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</si>
  <si>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</si>
  <si>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</si>
  <si>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</si>
  <si>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</si>
  <si>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</si>
  <si>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</si>
  <si>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</si>
  <si>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</si>
  <si>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</si>
  <si>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</si>
  <si>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</si>
  <si>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</si>
  <si>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</si>
  <si>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</si>
  <si>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</si>
  <si>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</si>
  <si>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</si>
  <si>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</si>
  <si>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</si>
  <si>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</si>
  <si>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</si>
  <si>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</si>
  <si>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</si>
  <si>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</si>
  <si>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</si>
  <si>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</si>
  <si>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</si>
  <si>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</si>
  <si>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</si>
  <si>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</si>
  <si>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</si>
  <si>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</si>
  <si>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</si>
  <si>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</si>
  <si>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</si>
  <si>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</si>
  <si>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</si>
  <si>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</si>
  <si>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</si>
  <si>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</si>
  <si>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</si>
  <si>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</si>
  <si>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</si>
  <si>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</si>
  <si>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</si>
  <si>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</si>
  <si>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</si>
  <si>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</si>
  <si>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</si>
  <si>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</si>
  <si>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</si>
  <si>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</si>
  <si>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</si>
  <si>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</si>
  <si>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</si>
  <si>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</si>
  <si>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</si>
  <si>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</si>
  <si>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</si>
  <si>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</si>
  <si>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</si>
  <si>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</si>
  <si>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</si>
  <si>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</si>
  <si>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</si>
  <si>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</si>
  <si>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</si>
  <si>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</si>
  <si>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</si>
  <si>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</si>
  <si>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</si>
  <si>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</si>
  <si>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</si>
  <si>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</si>
  <si>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</si>
  <si>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</si>
  <si>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</si>
  <si>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</si>
  <si>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</si>
  <si>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</si>
  <si>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</si>
  <si>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</si>
  <si>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</si>
  <si>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</si>
  <si>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</si>
  <si>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</si>
  <si>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</si>
  <si>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</si>
  <si>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</si>
  <si>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</si>
  <si>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</si>
  <si>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</si>
  <si>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</si>
  <si>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</si>
  <si>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</si>
  <si>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</si>
  <si>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</si>
  <si>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</si>
  <si>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</si>
  <si>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</si>
  <si>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</si>
  <si>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</si>
  <si>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</si>
  <si>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</si>
  <si>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</si>
  <si>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</si>
  <si>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</si>
  <si>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</si>
  <si>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</si>
  <si>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</si>
  <si>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</si>
  <si>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</si>
  <si>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</si>
  <si>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</si>
  <si>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</si>
  <si>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</si>
  <si>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</si>
  <si>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</si>
  <si>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</si>
  <si>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</si>
  <si>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</si>
  <si>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</si>
  <si>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</si>
  <si>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</si>
  <si>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</si>
  <si>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</si>
  <si>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</si>
  <si>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</si>
  <si>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</si>
  <si>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</si>
  <si>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</si>
  <si>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</si>
  <si>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</si>
  <si>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</si>
  <si>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</si>
  <si>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</si>
  <si>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</si>
  <si>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</si>
  <si>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</si>
  <si>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</si>
  <si>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</si>
  <si>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</si>
  <si>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</si>
  <si>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</si>
  <si>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</si>
  <si>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</si>
  <si>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</si>
  <si>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</si>
  <si>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</si>
  <si>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</si>
  <si>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</si>
  <si>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</si>
  <si>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</si>
  <si>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</si>
  <si>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</si>
  <si>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</si>
  <si>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</si>
  <si>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</si>
  <si>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</si>
  <si>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</si>
  <si>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</si>
  <si>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</si>
  <si>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</si>
  <si>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</si>
  <si>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</si>
  <si>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</si>
  <si>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</si>
  <si>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</si>
  <si>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</si>
  <si>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</si>
  <si>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</si>
  <si>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</si>
  <si>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</si>
  <si>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</si>
  <si>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</si>
  <si>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</si>
  <si>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</si>
  <si>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</si>
  <si>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</si>
  <si>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</si>
  <si>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</si>
  <si>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</si>
  <si>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</si>
  <si>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</si>
  <si>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</si>
  <si>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</si>
  <si>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</si>
  <si>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</si>
  <si>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</si>
  <si>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</si>
  <si>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</si>
  <si>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</si>
  <si>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</si>
  <si>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</si>
  <si>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</si>
  <si>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</si>
  <si>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</si>
  <si>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</si>
  <si>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</si>
  <si>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</si>
  <si>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</si>
  <si>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</si>
  <si>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</si>
  <si>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</si>
  <si>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</si>
  <si>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</si>
  <si>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</si>
  <si>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</si>
  <si>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</si>
  <si>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</si>
  <si>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</si>
  <si>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</si>
  <si>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</si>
  <si>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</si>
  <si>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</si>
  <si>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</si>
  <si>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</si>
  <si>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</si>
  <si>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</si>
  <si>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</si>
  <si>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</si>
  <si>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</si>
  <si>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</si>
  <si>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</si>
  <si>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</si>
  <si>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</si>
  <si>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</si>
  <si>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</si>
  <si>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</si>
  <si>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</si>
  <si>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</si>
  <si>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</si>
  <si>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</si>
  <si>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</si>
  <si>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</si>
  <si>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</si>
  <si>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</si>
  <si>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</si>
  <si>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</si>
  <si>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</si>
  <si>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</si>
  <si>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</si>
  <si>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</si>
  <si>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</si>
  <si>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</si>
  <si>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</si>
  <si>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</si>
  <si>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</si>
  <si>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</si>
  <si>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</si>
  <si>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</si>
  <si>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</si>
  <si>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</si>
  <si>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</si>
  <si>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</si>
  <si>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</si>
  <si>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</si>
  <si>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</si>
  <si>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</si>
  <si>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</si>
  <si>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</si>
  <si>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</si>
  <si>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</si>
  <si>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</si>
  <si>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</si>
  <si>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</si>
  <si>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</si>
  <si>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</si>
  <si>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</si>
  <si>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</si>
  <si>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</si>
  <si>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</si>
  <si>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</si>
  <si>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</si>
  <si>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</si>
  <si>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</si>
  <si>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</si>
  <si>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</si>
  <si>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</si>
  <si>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</si>
  <si>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</si>
  <si>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</si>
  <si>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</si>
  <si>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</si>
  <si>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</si>
  <si>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</si>
  <si>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</si>
  <si>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</si>
  <si>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</si>
  <si>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</si>
  <si>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</si>
  <si>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</si>
  <si>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</si>
  <si>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</si>
  <si>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</si>
  <si>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</si>
  <si>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</si>
  <si>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</si>
  <si>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</si>
  <si>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</si>
  <si>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</si>
  <si>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</si>
  <si>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</si>
  <si>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</si>
  <si>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</si>
  <si>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</si>
  <si>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</si>
  <si>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</si>
  <si>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</si>
  <si>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</si>
  <si>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</si>
  <si>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</si>
  <si>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</si>
  <si>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</si>
  <si>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</si>
  <si>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</si>
  <si>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</si>
  <si>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</si>
  <si>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</si>
  <si>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</si>
  <si>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</si>
  <si>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</si>
  <si>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</si>
  <si>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</si>
  <si>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</si>
  <si>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</si>
  <si>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</si>
  <si>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</si>
  <si>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</si>
  <si>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</si>
  <si>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</si>
  <si>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</si>
  <si>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</si>
  <si>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</si>
  <si>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</si>
  <si>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</si>
  <si>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</si>
  <si>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</si>
  <si>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</si>
  <si>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</si>
  <si>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</si>
  <si>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</si>
  <si>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</si>
  <si>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</si>
  <si>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</si>
  <si>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</si>
  <si>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</si>
  <si>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</si>
  <si>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</si>
  <si>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</si>
  <si>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</si>
  <si>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</si>
  <si>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</si>
  <si>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</si>
  <si>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</si>
  <si>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</si>
  <si>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</si>
  <si>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</si>
  <si>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</si>
  <si>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</si>
  <si>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</si>
  <si>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</si>
  <si>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</si>
  <si>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</si>
  <si>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</si>
  <si>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</si>
  <si>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</si>
  <si>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</si>
  <si>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</si>
  <si>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</si>
  <si>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</si>
  <si>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</si>
  <si>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</si>
  <si>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</si>
  <si>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</si>
  <si>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</si>
  <si>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</si>
  <si>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</si>
  <si>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</si>
  <si>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</si>
  <si>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</si>
  <si>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</si>
  <si>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</si>
  <si>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</si>
  <si>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</si>
  <si>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</si>
  <si>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</si>
  <si>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</si>
  <si>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</si>
  <si>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</si>
  <si>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</si>
  <si>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</si>
  <si>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</si>
  <si>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</si>
  <si>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</si>
  <si>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</si>
  <si>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</si>
  <si>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</si>
  <si>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</si>
  <si>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</si>
  <si>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</si>
  <si>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</si>
  <si>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</si>
  <si>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</si>
  <si>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</si>
  <si>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</si>
  <si>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</si>
  <si>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</si>
  <si>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</si>
  <si>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</si>
  <si>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</si>
  <si>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</si>
  <si>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</si>
  <si>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</si>
  <si>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</si>
  <si>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</si>
  <si>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</si>
  <si>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</si>
  <si>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</si>
  <si>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</si>
  <si>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</si>
  <si>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</si>
  <si>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</si>
  <si>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</si>
  <si>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</si>
  <si>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</si>
  <si>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</si>
  <si>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</si>
  <si>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</si>
  <si>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</si>
  <si>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</si>
  <si>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</si>
  <si>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</si>
  <si>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</si>
  <si>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</si>
  <si>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</si>
  <si>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</si>
  <si>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</si>
  <si>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</si>
  <si>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</si>
  <si>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</si>
  <si>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</si>
  <si>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</si>
  <si>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</si>
  <si>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</si>
  <si>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</si>
  <si>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</si>
  <si>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</si>
  <si>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</si>
  <si>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</si>
  <si>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</si>
  <si>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</si>
  <si>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</si>
  <si>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</si>
  <si>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</si>
  <si>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</si>
  <si>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</si>
  <si>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</si>
  <si>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</si>
  <si>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</si>
  <si>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</si>
  <si>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</si>
  <si>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</si>
  <si>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</si>
  <si>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</si>
  <si>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</si>
  <si>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</si>
  <si>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</si>
  <si>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</si>
  <si>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</si>
  <si>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</si>
  <si>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</si>
  <si>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</si>
  <si>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</si>
  <si>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</si>
  <si>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</si>
  <si>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</si>
  <si>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</si>
  <si>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</si>
  <si>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</si>
  <si>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</si>
  <si>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</si>
  <si>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</si>
  <si>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</si>
  <si>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</si>
  <si>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</si>
  <si>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</si>
  <si>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</si>
  <si>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</si>
  <si>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</si>
  <si>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</si>
  <si>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</si>
  <si>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</si>
  <si>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</si>
  <si>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</si>
  <si>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</si>
  <si>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</si>
  <si>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</si>
  <si>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</si>
  <si>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</si>
  <si>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</si>
  <si>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</si>
  <si>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</si>
  <si>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</si>
  <si>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</si>
  <si>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</si>
  <si>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</si>
  <si>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</si>
  <si>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</si>
  <si>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</si>
  <si>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</si>
  <si>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</si>
  <si>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</si>
  <si>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</si>
  <si>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</si>
  <si>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</si>
  <si>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</si>
  <si>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</si>
  <si>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</si>
  <si>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</si>
  <si>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</si>
  <si>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</si>
  <si>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</si>
  <si>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</si>
  <si>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</si>
  <si>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</si>
  <si>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</si>
  <si>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</si>
  <si>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</si>
  <si>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</si>
  <si>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</si>
  <si>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</si>
  <si>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</si>
  <si>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</si>
  <si>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</si>
  <si>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</si>
  <si>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</si>
  <si>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</si>
  <si>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</si>
  <si>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</si>
  <si>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</si>
  <si>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</si>
  <si>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</si>
  <si>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</si>
  <si>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</si>
  <si>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</si>
  <si>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</si>
  <si>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</si>
  <si>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</si>
  <si>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</si>
  <si>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</si>
  <si>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</si>
  <si>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</si>
  <si>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</si>
  <si>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</si>
  <si>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</si>
  <si>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</si>
  <si>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</si>
  <si>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</si>
  <si>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</si>
  <si>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</si>
  <si>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</si>
  <si>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</si>
  <si>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</si>
  <si>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</si>
  <si>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</si>
  <si>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</si>
  <si>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</si>
  <si>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</si>
  <si>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</si>
  <si>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</si>
  <si>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</si>
  <si>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</si>
  <si>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</si>
  <si>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</si>
  <si>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</si>
  <si>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</si>
  <si>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</si>
  <si>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</si>
  <si>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</si>
  <si>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</si>
  <si>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</si>
  <si>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</si>
  <si>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</si>
  <si>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</si>
  <si>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</si>
  <si>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</si>
  <si>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</si>
  <si>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</si>
  <si>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</si>
  <si>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</si>
  <si>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</si>
  <si>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</si>
  <si>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</si>
  <si>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</si>
  <si>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</si>
  <si>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</si>
  <si>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</si>
  <si>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</si>
  <si>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</si>
  <si>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</si>
  <si>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</si>
  <si>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</si>
  <si>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</si>
  <si>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</si>
  <si>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</si>
  <si>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</si>
  <si>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</si>
  <si>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</si>
  <si>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</si>
  <si>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</si>
  <si>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</si>
  <si>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</si>
  <si>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</si>
  <si>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</si>
  <si>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</si>
  <si>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</si>
  <si>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</si>
  <si>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</si>
  <si>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</si>
  <si>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</si>
  <si>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</si>
  <si>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</si>
  <si>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</si>
  <si>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</si>
  <si>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</si>
  <si>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</si>
  <si>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</si>
  <si>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</si>
  <si>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</si>
  <si>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</si>
  <si>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</si>
  <si>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</si>
  <si>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</si>
  <si>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</si>
  <si>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</si>
  <si>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</si>
  <si>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</si>
  <si>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</si>
  <si>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</si>
  <si>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</si>
  <si>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</si>
  <si>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</si>
  <si>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</si>
  <si>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</si>
  <si>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</si>
  <si>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</si>
  <si>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</si>
  <si>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</si>
  <si>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</si>
  <si>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</si>
  <si>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</si>
  <si>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</si>
  <si>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</si>
  <si>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</si>
  <si>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</si>
  <si>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</si>
  <si>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</si>
  <si>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</si>
  <si>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</si>
  <si>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</si>
  <si>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</si>
  <si>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</si>
  <si>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</si>
  <si>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</si>
  <si>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</si>
  <si>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</si>
  <si>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</si>
  <si>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</si>
  <si>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</si>
  <si>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</si>
  <si>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</si>
  <si>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</si>
  <si>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</si>
  <si>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</si>
  <si>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</si>
  <si>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</si>
  <si>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</si>
  <si>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</si>
  <si>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</si>
  <si>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</si>
  <si>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</si>
  <si>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</si>
  <si>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</si>
  <si>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</si>
  <si>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</si>
  <si>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</si>
  <si>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</si>
  <si>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</si>
  <si>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</si>
  <si>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</si>
  <si>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</si>
  <si>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</si>
  <si>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</si>
  <si>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</si>
  <si>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</si>
  <si>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</si>
  <si>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</si>
  <si>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</si>
  <si>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</si>
  <si>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</si>
  <si>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</si>
  <si>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</si>
  <si>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</si>
  <si>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</si>
  <si>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</si>
  <si>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</si>
  <si>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</si>
  <si>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</si>
  <si>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</si>
  <si>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</si>
  <si>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</si>
  <si>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</si>
  <si>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</si>
  <si>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</si>
  <si>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</si>
  <si>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</si>
  <si>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</si>
  <si>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</si>
  <si>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</si>
  <si>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</si>
  <si>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</si>
  <si>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</si>
  <si>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</si>
  <si>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</si>
  <si>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</si>
  <si>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</si>
  <si>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</si>
  <si>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</si>
  <si>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</si>
  <si>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</si>
  <si>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</si>
  <si>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</si>
  <si>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</si>
  <si>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</si>
  <si>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</si>
  <si>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</si>
  <si>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</si>
  <si>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</si>
  <si>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</si>
  <si>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</si>
  <si>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</si>
  <si>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</si>
  <si>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</si>
  <si>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</si>
  <si>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</si>
  <si>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</si>
  <si>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</si>
  <si>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</si>
  <si>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</si>
  <si>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</si>
  <si>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</si>
  <si>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</si>
  <si>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</si>
  <si>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</si>
  <si>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</si>
  <si>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</si>
  <si>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</si>
  <si>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</si>
  <si>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</si>
  <si>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</si>
  <si>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</si>
  <si>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</si>
  <si>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</si>
  <si>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</si>
  <si>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</si>
  <si>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</si>
  <si>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</si>
  <si>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</si>
  <si>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</si>
  <si>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</si>
  <si>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</si>
  <si>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</si>
  <si>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</si>
  <si>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</si>
  <si>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</si>
  <si>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</si>
  <si>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</si>
  <si>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</si>
  <si>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</si>
  <si>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</si>
  <si>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</si>
  <si>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</si>
  <si>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</si>
  <si>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</si>
  <si>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</si>
  <si>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</si>
  <si>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</si>
  <si>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</si>
  <si>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</si>
  <si>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</si>
  <si>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</si>
  <si>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</si>
  <si>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</si>
  <si>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</si>
  <si>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</si>
  <si>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</si>
  <si>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</si>
  <si>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</si>
  <si>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</si>
  <si>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</si>
  <si>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</si>
  <si>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</si>
  <si>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</si>
  <si>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</si>
  <si>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</si>
  <si>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</si>
  <si>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</si>
  <si>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</si>
  <si>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</si>
  <si>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</si>
  <si>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</si>
  <si>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</si>
  <si>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</si>
  <si>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</si>
  <si>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</si>
  <si>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</si>
  <si>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</si>
  <si>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</si>
  <si>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</si>
  <si>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</si>
  <si>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</si>
  <si>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</si>
  <si>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</si>
  <si>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</si>
  <si>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</si>
  <si>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</si>
  <si>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</si>
  <si>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</si>
  <si>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</si>
  <si>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</si>
  <si>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</si>
  <si>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</si>
  <si>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</si>
  <si>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</si>
  <si>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</si>
  <si>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</si>
  <si>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</si>
  <si>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</si>
  <si>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</si>
  <si>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</si>
  <si>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</si>
  <si>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</si>
  <si>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</si>
  <si>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</si>
  <si>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</si>
  <si>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</si>
  <si>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</si>
  <si>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</si>
  <si>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</si>
  <si>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</si>
  <si>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</si>
  <si>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</si>
  <si>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</si>
  <si>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</si>
  <si>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</si>
  <si>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</si>
  <si>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</si>
  <si>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</si>
  <si>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</si>
  <si>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</si>
  <si>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</si>
  <si>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</si>
  <si>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</si>
  <si>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</si>
  <si>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</si>
  <si>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</si>
  <si>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</si>
  <si>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</si>
  <si>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</si>
  <si>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</si>
  <si>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</si>
  <si>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</si>
  <si>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</si>
  <si>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</si>
  <si>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</si>
  <si>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</si>
  <si>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</si>
  <si>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</si>
  <si>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</si>
  <si>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</si>
  <si>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</si>
  <si>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</si>
  <si>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</si>
  <si>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</si>
  <si>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</si>
  <si>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</si>
  <si>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</si>
  <si>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</si>
  <si>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</si>
  <si>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</si>
  <si>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</si>
  <si>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</si>
  <si>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</si>
  <si>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</si>
  <si>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</si>
  <si>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</si>
  <si>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</si>
  <si>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</si>
  <si>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</si>
  <si>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</si>
  <si>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</si>
  <si>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</si>
  <si>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</si>
  <si>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</si>
  <si>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</si>
  <si>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</si>
  <si>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</si>
  <si>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</si>
  <si>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</si>
  <si>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</si>
  <si>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</si>
  <si>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</si>
  <si>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</si>
  <si>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</si>
  <si>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</si>
  <si>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</si>
  <si>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</si>
  <si>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</si>
  <si>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</si>
  <si>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</si>
  <si>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</si>
  <si>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</si>
  <si>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</si>
  <si>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</si>
  <si>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</si>
  <si>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</si>
  <si>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</si>
  <si>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</si>
  <si>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</si>
  <si>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</si>
  <si>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</si>
  <si>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</si>
  <si>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</si>
  <si>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</si>
  <si>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</si>
  <si>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</si>
  <si>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</si>
  <si>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</si>
  <si>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</si>
  <si>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</si>
  <si>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</si>
  <si>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</si>
  <si>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</si>
  <si>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</si>
  <si>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</si>
  <si>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</si>
  <si>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</si>
  <si>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</si>
  <si>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</si>
  <si>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</si>
  <si>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</si>
  <si>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</si>
  <si>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</si>
  <si>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</si>
  <si>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</si>
  <si>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</si>
  <si>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</si>
  <si>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</si>
  <si>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</si>
  <si>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</si>
  <si>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</si>
  <si>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</si>
  <si>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</si>
  <si>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</si>
  <si>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</si>
  <si>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</si>
  <si>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</si>
  <si>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</si>
  <si>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</si>
  <si>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</si>
  <si>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</si>
  <si>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</si>
  <si>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</si>
  <si>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</si>
  <si>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</si>
  <si>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</si>
  <si>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</si>
  <si>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</si>
  <si>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</si>
  <si>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</si>
  <si>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</si>
  <si>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</si>
  <si>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</si>
  <si>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</si>
  <si>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</si>
  <si>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</si>
  <si>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</si>
  <si>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</si>
  <si>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</si>
  <si>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</si>
  <si>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</si>
  <si>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</si>
  <si>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</si>
  <si>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</si>
  <si>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</si>
  <si>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</si>
  <si>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</si>
  <si>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</si>
  <si>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</si>
  <si>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</si>
  <si>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</si>
  <si>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</si>
  <si>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</si>
  <si>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</si>
  <si>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</si>
  <si>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</si>
  <si>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</si>
  <si>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</si>
  <si>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</si>
  <si>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</si>
  <si>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</si>
  <si>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</si>
  <si>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</si>
  <si>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</si>
  <si>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</si>
  <si>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</si>
  <si>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</si>
  <si>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</si>
  <si>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</si>
  <si>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</si>
  <si>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</si>
  <si>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</si>
  <si>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</si>
  <si>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</si>
  <si>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</si>
  <si>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</si>
  <si>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</si>
  <si>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</si>
  <si>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</si>
  <si>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</si>
  <si>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</si>
  <si>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</si>
  <si>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</si>
  <si>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</si>
  <si>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</si>
  <si>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</si>
  <si>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</si>
  <si>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</si>
  <si>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</si>
  <si>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</si>
  <si>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</si>
  <si>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</si>
  <si>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</si>
  <si>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</si>
  <si>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</si>
  <si>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</si>
  <si>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</si>
  <si>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</si>
  <si>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</si>
  <si>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</si>
  <si>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</si>
  <si>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</si>
  <si>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</si>
  <si>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</si>
  <si>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</si>
  <si>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</si>
  <si>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</si>
  <si>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</si>
  <si>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</si>
  <si>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</si>
  <si>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</si>
  <si>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</si>
  <si>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</si>
  <si>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</si>
  <si>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</si>
  <si>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</si>
  <si>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</si>
  <si>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</si>
  <si>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</si>
  <si>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</si>
  <si>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</si>
  <si>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</si>
  <si>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</si>
  <si>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</si>
  <si>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</si>
  <si>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</si>
  <si>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</si>
  <si>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</si>
  <si>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</si>
  <si>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</si>
  <si>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</si>
  <si>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</si>
  <si>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</si>
  <si>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</si>
  <si>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</si>
  <si>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</si>
  <si>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</si>
  <si>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</si>
  <si>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</si>
  <si>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</si>
  <si>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</si>
  <si>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</si>
  <si>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</si>
  <si>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</si>
  <si>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</si>
  <si>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</si>
  <si>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</si>
  <si>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</si>
  <si>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</si>
  <si>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</si>
  <si>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</si>
  <si>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</si>
  <si>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</si>
  <si>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</si>
  <si>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</si>
  <si>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</si>
  <si>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</si>
  <si>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</si>
  <si>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</si>
  <si>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</si>
  <si>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</si>
  <si>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</si>
  <si>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</si>
  <si>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</si>
  <si>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</si>
  <si>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</si>
  <si>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</si>
  <si>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</si>
  <si>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</si>
  <si>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</si>
  <si>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</si>
  <si>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</si>
  <si>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</si>
  <si>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</si>
  <si>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</si>
  <si>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</si>
  <si>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</si>
  <si>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</si>
  <si>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</si>
  <si>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</si>
  <si>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</si>
  <si>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</si>
  <si>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</si>
  <si>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</si>
  <si>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</si>
  <si>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</si>
  <si>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</si>
  <si>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</si>
  <si>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</si>
  <si>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</si>
  <si>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</si>
  <si>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</si>
  <si>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</si>
  <si>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</si>
  <si>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</si>
  <si>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</si>
  <si>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</si>
  <si>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</si>
  <si>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</si>
  <si>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</si>
  <si>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</si>
  <si>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</si>
  <si>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</si>
  <si>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</si>
  <si>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</si>
  <si>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</si>
  <si>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</si>
  <si>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</si>
  <si>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</si>
  <si>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</si>
  <si>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</si>
  <si>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</si>
  <si>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</si>
  <si>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</si>
  <si>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</si>
  <si>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</si>
  <si>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</si>
  <si>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</si>
  <si>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b618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</si>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</sst>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3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N138" sqref="N13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>
        <f>+OTCHET!B9</f>
        <v>0</v>
      </c>
      <c r="C2" s="1691"/>
      <c r="D2" s="1692"/>
      <c r="E2" s="1021"/>
      <c r="F2" s="1022">
        <f>+OTCHET!H9</f>
        <v>0</v>
      </c>
      <c r="G2" s="1023" t="str">
        <f>+OTCHET!F12</f>
        <v>7004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43251</v>
      </c>
      <c r="M6" s="1021"/>
      <c r="N6" s="1046" t="s">
        <v>1010</v>
      </c>
      <c r="O6" s="1010"/>
      <c r="P6" s="1047">
        <f>OTCHET!F9</f>
        <v>43251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43251</v>
      </c>
      <c r="H9" s="1021"/>
      <c r="I9" s="1071">
        <f>+L4</f>
        <v>2018</v>
      </c>
      <c r="J9" s="1072">
        <f>+L6</f>
        <v>43251</v>
      </c>
      <c r="K9" s="1073"/>
      <c r="L9" s="1074">
        <f>+L6</f>
        <v>43251</v>
      </c>
      <c r="M9" s="1073"/>
      <c r="N9" s="1075">
        <f>+L6</f>
        <v>43251</v>
      </c>
      <c r="O9" s="1076"/>
      <c r="P9" s="1077">
        <f>+L4</f>
        <v>2018</v>
      </c>
      <c r="Q9" s="1075">
        <f>+L6</f>
        <v>43251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2068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2067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2069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1861</v>
      </c>
      <c r="M116" s="1097"/>
      <c r="N116" s="1134">
        <f>+ROUND(+G116+J116+L116,0)</f>
        <v>1861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1861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1861</v>
      </c>
      <c r="M118" s="1097"/>
      <c r="N118" s="1211">
        <f>+ROUND(+SUM(N116:N117),0)</f>
        <v>1861</v>
      </c>
      <c r="O118" s="1099"/>
      <c r="P118" s="1209">
        <f>+ROUND(+SUM(P116:P117),0)</f>
        <v>0</v>
      </c>
      <c r="Q118" s="1210">
        <f>+ROUND(+SUM(Q116:Q117),0)</f>
        <v>1861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1861</v>
      </c>
      <c r="M120" s="1097"/>
      <c r="N120" s="1236">
        <f>+ROUND(N106+N110+N114+N118,0)</f>
        <v>1861</v>
      </c>
      <c r="O120" s="1099"/>
      <c r="P120" s="1282">
        <f>+ROUND(P106+P110+P114+P118,0)</f>
        <v>0</v>
      </c>
      <c r="Q120" s="1235">
        <f>+ROUND(Q106+Q110+Q114+Q118,0)</f>
        <v>1861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169910</v>
      </c>
      <c r="M129" s="1097"/>
      <c r="N129" s="1111">
        <f>+ROUND(+G129+J129+L129,0)</f>
        <v>169910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169910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171771</v>
      </c>
      <c r="M131" s="1097"/>
      <c r="N131" s="1123">
        <f>+ROUND(+G131+J131+L131,0)</f>
        <v>171771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171771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1861</v>
      </c>
      <c r="M132" s="1097"/>
      <c r="N132" s="1298">
        <f>+ROUND(+N131-N129-N130,0)</f>
        <v>1861</v>
      </c>
      <c r="O132" s="1099"/>
      <c r="P132" s="1296">
        <f>+ROUND(+P131-P129-P130,0)</f>
        <v>0</v>
      </c>
      <c r="Q132" s="1297">
        <f>+ROUND(+Q131-Q129-Q130,0)</f>
        <v>1861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43259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982</v>
      </c>
      <c r="F11" s="709">
        <f>OTCHET!F9</f>
        <v>43251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Твърдица</v>
      </c>
      <c r="C13" s="714"/>
      <c r="D13" s="714"/>
      <c r="E13" s="717" t="str">
        <f>+OTCHET!E12</f>
        <v>код по ЕБК:</v>
      </c>
      <c r="F13" s="233" t="str">
        <f>+OTCHET!F12</f>
        <v>7004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1861</v>
      </c>
      <c r="G86" s="908">
        <f>+G87+G88</f>
        <v>0</v>
      </c>
      <c r="H86" s="909">
        <f>+H87+H88</f>
        <v>1861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1861</v>
      </c>
      <c r="G88" s="966">
        <f>+OTCHET!I523+OTCHET!I526+OTCHET!I546</f>
        <v>0</v>
      </c>
      <c r="H88" s="967">
        <f>+OTCHET!J523+OTCHET!J526+OTCHET!J546</f>
        <v>1861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169910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169910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-171771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-171771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 t="str">
        <f>+OTCHET!E607</f>
        <v>`045442585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Ирина Азманова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Диана Димитрова</v>
      </c>
      <c r="F114" s="1769"/>
      <c r="G114" s="1004"/>
      <c r="H114" s="691"/>
      <c r="I114" s="1376" t="str">
        <f>+OTCHET!G605</f>
        <v>Атанас Атанасов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view="pageBreakPreview" zoomScale="60" zoomScaleNormal="75" zoomScalePageLayoutView="0" workbookViewId="0" topLeftCell="B581">
      <selection activeCell="D605" sqref="D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ЧУЖДИ СРЕДСТВА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/>
      <c r="C9" s="1790"/>
      <c r="D9" s="1791"/>
      <c r="E9" s="115">
        <v>43101</v>
      </c>
      <c r="F9" s="116">
        <v>43251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май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Твърдица</v>
      </c>
      <c r="C12" s="1793"/>
      <c r="D12" s="1794"/>
      <c r="E12" s="118" t="s">
        <v>975</v>
      </c>
      <c r="F12" s="1588" t="s">
        <v>1562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2036</v>
      </c>
      <c r="F19" s="1771"/>
      <c r="G19" s="1771"/>
      <c r="H19" s="1772"/>
      <c r="I19" s="1776" t="s">
        <v>2037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ЧУЖДИ СРЕДСТВА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>
        <f>$B$9</f>
        <v>0</v>
      </c>
      <c r="C177" s="1802"/>
      <c r="D177" s="1803"/>
      <c r="E177" s="115">
        <f>$E$9</f>
        <v>43101</v>
      </c>
      <c r="F177" s="227">
        <f>$F$9</f>
        <v>43251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Твърдица</v>
      </c>
      <c r="C180" s="1793"/>
      <c r="D180" s="1794"/>
      <c r="E180" s="232" t="s">
        <v>900</v>
      </c>
      <c r="F180" s="233" t="str">
        <f>$F$12</f>
        <v>7004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2038</v>
      </c>
      <c r="F184" s="1771"/>
      <c r="G184" s="1771"/>
      <c r="H184" s="1772"/>
      <c r="I184" s="1779" t="s">
        <v>2039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ЧУЖДИ СРЕДСТВА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>
        <f>$B$9</f>
        <v>0</v>
      </c>
      <c r="C352" s="1802"/>
      <c r="D352" s="1803"/>
      <c r="E352" s="115">
        <f>$E$9</f>
        <v>43101</v>
      </c>
      <c r="F352" s="408">
        <f>$F$9</f>
        <v>43251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Твърдица</v>
      </c>
      <c r="C355" s="1793"/>
      <c r="D355" s="1794"/>
      <c r="E355" s="411" t="s">
        <v>900</v>
      </c>
      <c r="F355" s="233" t="str">
        <f>$F$12</f>
        <v>7004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2040</v>
      </c>
      <c r="F359" s="1783"/>
      <c r="G359" s="1783"/>
      <c r="H359" s="1784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ЧУЖДИ СРЕДСТВА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>
        <f>$B$9</f>
        <v>0</v>
      </c>
      <c r="C437" s="1802"/>
      <c r="D437" s="1803"/>
      <c r="E437" s="115">
        <f>$E$9</f>
        <v>43101</v>
      </c>
      <c r="F437" s="408">
        <f>$F$9</f>
        <v>43251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Твърдица</v>
      </c>
      <c r="C440" s="1793"/>
      <c r="D440" s="1794"/>
      <c r="E440" s="411" t="s">
        <v>900</v>
      </c>
      <c r="F440" s="233" t="str">
        <f>$F$12</f>
        <v>7004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2042</v>
      </c>
      <c r="F444" s="1771"/>
      <c r="G444" s="1771"/>
      <c r="H444" s="1772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ЧУЖДИ СРЕДСТВА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>
        <f>$B$9</f>
        <v>0</v>
      </c>
      <c r="C453" s="1802"/>
      <c r="D453" s="1803"/>
      <c r="E453" s="115">
        <f>$E$9</f>
        <v>43101</v>
      </c>
      <c r="F453" s="408">
        <f>$F$9</f>
        <v>43251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Твърдица</v>
      </c>
      <c r="C456" s="1793"/>
      <c r="D456" s="1794"/>
      <c r="E456" s="411" t="s">
        <v>900</v>
      </c>
      <c r="F456" s="233" t="str">
        <f>$F$12</f>
        <v>7004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2044</v>
      </c>
      <c r="F460" s="1774"/>
      <c r="G460" s="1774"/>
      <c r="H460" s="1775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1861</v>
      </c>
      <c r="K546" s="583">
        <f t="shared" si="132"/>
        <v>0</v>
      </c>
      <c r="L546" s="580">
        <f t="shared" si="132"/>
        <v>1861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1861</v>
      </c>
      <c r="K548" s="599">
        <v>0</v>
      </c>
      <c r="L548" s="1387">
        <f t="shared" si="121"/>
        <v>1861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-1861</v>
      </c>
      <c r="K568" s="583">
        <f t="shared" si="133"/>
        <v>0</v>
      </c>
      <c r="L568" s="580">
        <f t="shared" si="133"/>
        <v>-1861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>
        <v>0</v>
      </c>
      <c r="H569" s="586">
        <v>0</v>
      </c>
      <c r="I569" s="152"/>
      <c r="J569" s="153">
        <v>169910</v>
      </c>
      <c r="K569" s="586">
        <v>0</v>
      </c>
      <c r="L569" s="1381">
        <f t="shared" si="121"/>
        <v>169910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-171771</v>
      </c>
      <c r="K575" s="1655">
        <v>0</v>
      </c>
      <c r="L575" s="1395">
        <f t="shared" si="134"/>
        <v>-171771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 t="s">
        <v>2076</v>
      </c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3" t="s">
        <v>2077</v>
      </c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>
        <v>43259</v>
      </c>
      <c r="C607" s="1853"/>
      <c r="D607" s="677" t="s">
        <v>892</v>
      </c>
      <c r="E607" s="678" t="s">
        <v>2078</v>
      </c>
      <c r="F607" s="679"/>
      <c r="G607" s="680" t="s">
        <v>893</v>
      </c>
      <c r="H607" s="1854"/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2048</v>
      </c>
      <c r="M23" s="1771"/>
      <c r="N23" s="1771"/>
      <c r="O23" s="1772"/>
      <c r="P23" s="1779" t="s">
        <v>2049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2013-12-30T07:01:00Z</cp:lastPrinted>
  <dcterms:created xsi:type="dcterms:W3CDTF">1997-12-10T11:54:07Z</dcterms:created>
  <dcterms:modified xsi:type="dcterms:W3CDTF">2018-06-08T08:22:12Z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